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175" windowHeight="8790" activeTab="0"/>
  </bookViews>
  <sheets>
    <sheet name="Main" sheetId="1" r:id="rId1"/>
    <sheet name="Alternate" sheetId="2" r:id="rId2"/>
  </sheets>
  <definedNames>
    <definedName name="i">'Main'!$F$5</definedName>
    <definedName name="i_annual">'Alternate'!$I$5</definedName>
    <definedName name="i_daily">'Main'!$F$7</definedName>
  </definedNames>
  <calcPr fullCalcOnLoad="1"/>
</workbook>
</file>

<file path=xl/comments2.xml><?xml version="1.0" encoding="utf-8"?>
<comments xmlns="http://schemas.openxmlformats.org/spreadsheetml/2006/main">
  <authors>
    <author>John Schuyler</author>
  </authors>
  <commentList>
    <comment ref="E7" authorId="0">
      <text>
        <r>
          <rPr>
            <b/>
            <sz val="8"/>
            <rFont val="Tahoma"/>
            <family val="0"/>
          </rPr>
          <t>It's not an error that this isn't 2.000.  There isn't a leap year in this example span.</t>
        </r>
      </text>
    </comment>
  </commentList>
</comments>
</file>

<file path=xl/sharedStrings.xml><?xml version="1.0" encoding="utf-8"?>
<sst xmlns="http://schemas.openxmlformats.org/spreadsheetml/2006/main" count="37" uniqueCount="20">
  <si>
    <t>IRR CALCULATION DEMO</t>
  </si>
  <si>
    <t>Start balance</t>
  </si>
  <si>
    <t>Amount</t>
  </si>
  <si>
    <t>Date</t>
  </si>
  <si>
    <t>Deposit 1</t>
  </si>
  <si>
    <t>Future</t>
  </si>
  <si>
    <t>Value</t>
  </si>
  <si>
    <t xml:space="preserve">Annual rate of return, i  </t>
  </si>
  <si>
    <t>Daily rate of return</t>
  </si>
  <si>
    <t>irrdemo.xls</t>
  </si>
  <si>
    <t>Future Value</t>
  </si>
  <si>
    <t>error</t>
  </si>
  <si>
    <t>Check:</t>
  </si>
  <si>
    <t>End FV (end balance) target</t>
  </si>
  <si>
    <t>Tip 065</t>
  </si>
  <si>
    <t>Alternate Calculations, with i_annual rate</t>
  </si>
  <si>
    <t>Days To</t>
  </si>
  <si>
    <t>End Date</t>
  </si>
  <si>
    <t>Years to</t>
  </si>
  <si>
    <t>Copyright © 2000-2006 by John R. Schuyler.  All rights reserved.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</si>
</sst>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"/>
    <numFmt numFmtId="173" formatCode="0.0000000"/>
    <numFmt numFmtId="174" formatCode="0.00000000"/>
    <numFmt numFmtId="175" formatCode="0.0000"/>
    <numFmt numFmtId="176" formatCode="0.0%"/>
    <numFmt numFmtId="177" formatCode="0.000000"/>
    <numFmt numFmtId="178" formatCode="0.00000"/>
    <numFmt numFmtId="179" formatCode="0.0"/>
  </numFmts>
  <fonts count="9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u val="singleAccounting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ahoma"/>
      <family val="0"/>
    </font>
    <font>
      <sz val="8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70" fontId="0" fillId="0" borderId="0" xfId="17" applyAlignment="1">
      <alignment/>
    </xf>
    <xf numFmtId="0" fontId="0" fillId="0" borderId="0" xfId="0" applyAlignment="1" quotePrefix="1">
      <alignment/>
    </xf>
    <xf numFmtId="170" fontId="0" fillId="0" borderId="0" xfId="0" applyNumberFormat="1" applyAlignment="1">
      <alignment/>
    </xf>
    <xf numFmtId="170" fontId="3" fillId="0" borderId="0" xfId="17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10" fontId="1" fillId="0" borderId="0" xfId="21" applyNumberFormat="1" applyFont="1" applyFill="1" applyAlignment="1">
      <alignment/>
    </xf>
    <xf numFmtId="170" fontId="0" fillId="0" borderId="0" xfId="17" applyFill="1" applyAlignment="1">
      <alignment/>
    </xf>
    <xf numFmtId="14" fontId="0" fillId="0" borderId="0" xfId="0" applyNumberFormat="1" applyFill="1" applyAlignment="1">
      <alignment/>
    </xf>
    <xf numFmtId="174" fontId="0" fillId="0" borderId="0" xfId="0" applyNumberFormat="1" applyFill="1" applyAlignment="1">
      <alignment/>
    </xf>
    <xf numFmtId="170" fontId="3" fillId="0" borderId="0" xfId="17" applyFont="1" applyFill="1" applyAlignment="1">
      <alignment/>
    </xf>
    <xf numFmtId="14" fontId="0" fillId="0" borderId="0" xfId="0" applyNumberFormat="1" applyFill="1" applyAlignment="1">
      <alignment horizontal="right"/>
    </xf>
    <xf numFmtId="170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  <xf numFmtId="0" fontId="7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>
      <selection activeCell="D7" sqref="D7"/>
    </sheetView>
  </sheetViews>
  <sheetFormatPr defaultColWidth="9.140625" defaultRowHeight="12.75"/>
  <cols>
    <col min="1" max="1" width="12.140625" style="0" customWidth="1"/>
    <col min="2" max="2" width="12.28125" style="0" bestFit="1" customWidth="1"/>
    <col min="3" max="3" width="10.421875" style="0" customWidth="1"/>
    <col min="4" max="4" width="12.28125" style="0" bestFit="1" customWidth="1"/>
    <col min="6" max="6" width="12.28125" style="0" bestFit="1" customWidth="1"/>
    <col min="10" max="10" width="13.8515625" style="0" customWidth="1"/>
    <col min="11" max="11" width="11.28125" style="0" bestFit="1" customWidth="1"/>
  </cols>
  <sheetData>
    <row r="1" spans="1:3" ht="12.75">
      <c r="A1" s="2" t="s">
        <v>9</v>
      </c>
      <c r="C1" t="s">
        <v>14</v>
      </c>
    </row>
    <row r="2" ht="12.75">
      <c r="A2" s="2"/>
    </row>
    <row r="3" ht="12.75">
      <c r="A3" t="s">
        <v>0</v>
      </c>
    </row>
    <row r="5" spans="1:7" ht="12.75">
      <c r="A5" s="6"/>
      <c r="B5" s="7"/>
      <c r="C5" s="7"/>
      <c r="D5" s="8" t="s">
        <v>5</v>
      </c>
      <c r="E5" s="6"/>
      <c r="F5" s="9">
        <v>0.27535263128520865</v>
      </c>
      <c r="G5" t="s">
        <v>7</v>
      </c>
    </row>
    <row r="6" spans="1:6" ht="12.75">
      <c r="A6" s="6"/>
      <c r="B6" s="7" t="s">
        <v>2</v>
      </c>
      <c r="C6" s="7" t="s">
        <v>3</v>
      </c>
      <c r="D6" s="7" t="s">
        <v>6</v>
      </c>
      <c r="E6" s="6"/>
      <c r="F6" s="6"/>
    </row>
    <row r="7" spans="1:7" ht="12.75">
      <c r="A7" s="6" t="s">
        <v>1</v>
      </c>
      <c r="B7" s="10">
        <v>38191.2</v>
      </c>
      <c r="C7" s="11">
        <f>DATE(1997,12,31)</f>
        <v>35795</v>
      </c>
      <c r="D7" s="10">
        <f>B7*(1+i_daily)^($C$12-$C7)</f>
        <v>62098.23686624719</v>
      </c>
      <c r="E7" s="6"/>
      <c r="F7" s="12">
        <f>(1+i)^(1/365.25)-1</f>
        <v>0.0006661292643970196</v>
      </c>
      <c r="G7" s="5" t="s">
        <v>8</v>
      </c>
    </row>
    <row r="8" spans="1:7" ht="12.75">
      <c r="A8" s="6" t="s">
        <v>4</v>
      </c>
      <c r="B8" s="10">
        <v>18000</v>
      </c>
      <c r="C8" s="11">
        <f>DATE(1998,10,15)</f>
        <v>36083</v>
      </c>
      <c r="D8" s="10">
        <f>B8*(1+i_daily)^($C$12-$C8)</f>
        <v>24160.10870305689</v>
      </c>
      <c r="E8" s="6"/>
      <c r="F8" s="12"/>
      <c r="G8" s="5"/>
    </row>
    <row r="9" spans="1:6" ht="15">
      <c r="A9" s="6" t="s">
        <v>4</v>
      </c>
      <c r="B9" s="10">
        <v>18000</v>
      </c>
      <c r="C9" s="11">
        <f>DATE(1999,9,15)</f>
        <v>36418</v>
      </c>
      <c r="D9" s="13">
        <f>B9*(1+i_daily)^($C$12-$C9)</f>
        <v>19329.334422438216</v>
      </c>
      <c r="E9" s="6"/>
      <c r="F9" s="6"/>
    </row>
    <row r="10" spans="1:6" ht="12.75">
      <c r="A10" s="6"/>
      <c r="B10" s="10"/>
      <c r="C10" s="14" t="s">
        <v>10</v>
      </c>
      <c r="D10" s="15">
        <f>SUM(D7:D9)</f>
        <v>105587.67999174229</v>
      </c>
      <c r="E10" s="6"/>
      <c r="F10" s="6"/>
    </row>
    <row r="11" spans="1:6" ht="12.75">
      <c r="A11" s="6"/>
      <c r="B11" s="10"/>
      <c r="C11" s="11"/>
      <c r="D11" s="6"/>
      <c r="E11" s="6"/>
      <c r="F11" s="6"/>
    </row>
    <row r="12" spans="1:6" ht="12.75">
      <c r="A12" s="6" t="s">
        <v>13</v>
      </c>
      <c r="B12" s="6"/>
      <c r="C12" s="11">
        <f>DATE(1999,12,31)</f>
        <v>36525</v>
      </c>
      <c r="D12" s="10">
        <v>105587.68</v>
      </c>
      <c r="E12" s="6"/>
      <c r="F12" s="6"/>
    </row>
    <row r="13" spans="3:4" ht="12.75">
      <c r="C13" t="s">
        <v>11</v>
      </c>
      <c r="D13" s="3">
        <f>D10-D12</f>
        <v>-8.257702575065196E-06</v>
      </c>
    </row>
    <row r="15" spans="1:6" ht="12.75">
      <c r="A15" t="s">
        <v>12</v>
      </c>
      <c r="B15" s="2" t="str">
        <f>TEXT(B7,"$##,###.00")&amp;" invested for "&amp;TEXT((C$12-C7)/365.25,"0.00")&amp;" years @ "&amp;TEXT(i*100,"###.00")&amp;"% ="</f>
        <v>$38,191.20 invested for 2.00 years @ 27.54% =</v>
      </c>
      <c r="F15" s="1">
        <f>B7*(1+i)^((C$12-C7)/365.25)</f>
        <v>62098.23686625049</v>
      </c>
    </row>
    <row r="16" spans="2:6" ht="12.75">
      <c r="B16" s="2" t="str">
        <f>TEXT(B8,"$##,###.00")&amp;" invested for "&amp;TEXT((C$12-C8)/365.25,"0.00")&amp;" years @ "&amp;TEXT(i*100,"###.00")&amp;"% ="</f>
        <v>$18,000.00 invested for 1.21 years @ 27.54% =</v>
      </c>
      <c r="F16" s="1">
        <f>B8*(1+i)^((C$12-C8)/365.25)</f>
        <v>24160.108703057664</v>
      </c>
    </row>
    <row r="17" spans="2:6" ht="15">
      <c r="B17" s="2" t="str">
        <f>TEXT(B9,"$##,###.00")&amp;" invested for "&amp;TEXT((C$12-C9)/365.25,"0.00")&amp;" years @ "&amp;TEXT(i*100,"###.00")&amp;"% ="</f>
        <v>$18,000.00 invested for 0.29 years @ 27.54% =</v>
      </c>
      <c r="F17" s="4">
        <f>B9*(1+i)^((C$12-C9)/365.25)</f>
        <v>19329.33442243836</v>
      </c>
    </row>
    <row r="18" ht="12.75">
      <c r="F18" s="1">
        <f>SUM(F15:F17)</f>
        <v>105587.67999174651</v>
      </c>
    </row>
    <row r="21" ht="12.75">
      <c r="A21" s="18" t="s">
        <v>19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D7" sqref="D7"/>
    </sheetView>
  </sheetViews>
  <sheetFormatPr defaultColWidth="9.140625" defaultRowHeight="12.75"/>
  <cols>
    <col min="1" max="1" width="12.140625" style="0" customWidth="1"/>
    <col min="2" max="2" width="12.28125" style="0" bestFit="1" customWidth="1"/>
    <col min="3" max="5" width="12.28125" style="0" customWidth="1"/>
    <col min="6" max="6" width="3.00390625" style="0" customWidth="1"/>
    <col min="7" max="7" width="12.28125" style="0" bestFit="1" customWidth="1"/>
    <col min="8" max="8" width="3.421875" style="0" customWidth="1"/>
    <col min="9" max="9" width="12.28125" style="0" bestFit="1" customWidth="1"/>
    <col min="13" max="13" width="13.8515625" style="0" customWidth="1"/>
    <col min="14" max="14" width="11.28125" style="0" bestFit="1" customWidth="1"/>
  </cols>
  <sheetData>
    <row r="1" spans="1:3" ht="12.75">
      <c r="A1" s="2" t="s">
        <v>9</v>
      </c>
      <c r="C1" t="s">
        <v>15</v>
      </c>
    </row>
    <row r="2" ht="12.75">
      <c r="A2" s="2"/>
    </row>
    <row r="3" ht="12.75">
      <c r="A3" t="s">
        <v>0</v>
      </c>
    </row>
    <row r="5" spans="1:10" ht="12.75">
      <c r="A5" s="6"/>
      <c r="B5" s="7"/>
      <c r="C5" s="7"/>
      <c r="D5" s="8" t="s">
        <v>16</v>
      </c>
      <c r="E5" s="8" t="s">
        <v>18</v>
      </c>
      <c r="F5" s="7"/>
      <c r="G5" s="8" t="s">
        <v>5</v>
      </c>
      <c r="H5" s="6"/>
      <c r="I5" s="9">
        <v>0.2753526312851908</v>
      </c>
      <c r="J5" t="s">
        <v>7</v>
      </c>
    </row>
    <row r="6" spans="1:9" ht="12.75">
      <c r="A6" s="6"/>
      <c r="B6" s="7" t="s">
        <v>2</v>
      </c>
      <c r="C6" s="7" t="s">
        <v>3</v>
      </c>
      <c r="D6" s="7" t="s">
        <v>17</v>
      </c>
      <c r="E6" s="7" t="s">
        <v>17</v>
      </c>
      <c r="G6" s="7" t="s">
        <v>6</v>
      </c>
      <c r="H6" s="6"/>
      <c r="I6" s="6"/>
    </row>
    <row r="7" spans="1:10" ht="12.75">
      <c r="A7" s="6" t="s">
        <v>1</v>
      </c>
      <c r="B7" s="10">
        <v>38191.2</v>
      </c>
      <c r="C7" s="11">
        <f>DATE(1997,12,31)</f>
        <v>35795</v>
      </c>
      <c r="D7" s="17">
        <f>$C$12-C7</f>
        <v>730</v>
      </c>
      <c r="E7" s="16">
        <f>D7/365.25</f>
        <v>1.998631074606434</v>
      </c>
      <c r="G7" s="10">
        <f>B7*(1+i_annual)^E7</f>
        <v>62098.23686624876</v>
      </c>
      <c r="H7" s="6"/>
      <c r="I7" s="12"/>
      <c r="J7" s="5"/>
    </row>
    <row r="8" spans="1:10" ht="12.75">
      <c r="A8" s="6" t="s">
        <v>4</v>
      </c>
      <c r="B8" s="10">
        <v>18000</v>
      </c>
      <c r="C8" s="11">
        <f>DATE(1998,10,15)</f>
        <v>36083</v>
      </c>
      <c r="D8" s="17">
        <f>$C$12-C8</f>
        <v>442</v>
      </c>
      <c r="E8" s="16">
        <f>D8/365.25</f>
        <v>1.2101300479123889</v>
      </c>
      <c r="G8" s="10">
        <f>B8*(1+i_annual)^E8</f>
        <v>24160.108703057256</v>
      </c>
      <c r="H8" s="6"/>
      <c r="I8" s="12"/>
      <c r="J8" s="5"/>
    </row>
    <row r="9" spans="1:9" ht="15">
      <c r="A9" s="6" t="s">
        <v>4</v>
      </c>
      <c r="B9" s="10">
        <v>18000</v>
      </c>
      <c r="C9" s="11">
        <f>DATE(1999,9,15)</f>
        <v>36418</v>
      </c>
      <c r="D9" s="17">
        <f>$C$12-C9</f>
        <v>107</v>
      </c>
      <c r="E9" s="16">
        <f>D9/365.25</f>
        <v>0.2929500342231348</v>
      </c>
      <c r="G9" s="13">
        <f>B9*(1+i_annual)^E9</f>
        <v>19329.33442243828</v>
      </c>
      <c r="H9" s="6"/>
      <c r="I9" s="6"/>
    </row>
    <row r="10" spans="1:9" ht="12.75">
      <c r="A10" s="6"/>
      <c r="B10" s="10"/>
      <c r="C10" s="14" t="s">
        <v>10</v>
      </c>
      <c r="D10" s="10"/>
      <c r="E10" s="10"/>
      <c r="G10" s="15">
        <f>SUM(G7:G9)</f>
        <v>105587.67999174428</v>
      </c>
      <c r="H10" s="6"/>
      <c r="I10" s="6"/>
    </row>
    <row r="11" spans="1:9" ht="12.75">
      <c r="A11" s="6"/>
      <c r="B11" s="10"/>
      <c r="C11" s="11"/>
      <c r="D11" s="10"/>
      <c r="E11" s="10"/>
      <c r="G11" s="6"/>
      <c r="H11" s="6"/>
      <c r="I11" s="6"/>
    </row>
    <row r="12" spans="1:9" ht="12.75">
      <c r="A12" s="6" t="s">
        <v>13</v>
      </c>
      <c r="B12" s="6"/>
      <c r="C12" s="11">
        <f>DATE(1999,12,31)</f>
        <v>36525</v>
      </c>
      <c r="D12" s="17">
        <f>$C$12-C12</f>
        <v>0</v>
      </c>
      <c r="E12" s="6"/>
      <c r="G12" s="10">
        <v>105587.68</v>
      </c>
      <c r="H12" s="6"/>
      <c r="I12" s="6"/>
    </row>
    <row r="13" spans="3:7" ht="12.75">
      <c r="C13" t="s">
        <v>11</v>
      </c>
      <c r="G13" s="3">
        <f>G10-G12</f>
        <v>-8.25570896267891E-06</v>
      </c>
    </row>
    <row r="15" spans="1:9" ht="12.75">
      <c r="A15" t="s">
        <v>12</v>
      </c>
      <c r="B15" s="2" t="str">
        <f>TEXT(B7,"$##,###.00")&amp;" invested for "&amp;TEXT((C$12-C7)/365.25,"0.00")&amp;" years @ "&amp;TEXT(i*100,"###.00")&amp;"% ="</f>
        <v>$38,191.20 invested for 2.00 years @ 27.54% =</v>
      </c>
      <c r="C15" s="2"/>
      <c r="D15" s="2"/>
      <c r="E15" s="2"/>
      <c r="I15" s="1">
        <f>B7*(1+i)^((C$12-C7)/365.25)</f>
        <v>62098.23686625049</v>
      </c>
    </row>
    <row r="16" spans="2:9" ht="12.75">
      <c r="B16" s="2" t="str">
        <f>TEXT(B8,"$##,###.00")&amp;" invested for "&amp;TEXT((C$12-C8)/365.25,"0.00")&amp;" years @ "&amp;TEXT(i*100,"###.00")&amp;"% ="</f>
        <v>$18,000.00 invested for 1.21 years @ 27.54% =</v>
      </c>
      <c r="C16" s="2"/>
      <c r="D16" s="2"/>
      <c r="E16" s="2"/>
      <c r="I16" s="1">
        <f>B8*(1+i)^((C$12-C8)/365.25)</f>
        <v>24160.108703057664</v>
      </c>
    </row>
    <row r="17" spans="2:9" ht="15">
      <c r="B17" s="2" t="str">
        <f>TEXT(B9,"$##,###.00")&amp;" invested for "&amp;TEXT((C$12-C9)/365.25,"0.00")&amp;" years @ "&amp;TEXT(i*100,"###.00")&amp;"% ="</f>
        <v>$18,000.00 invested for 0.29 years @ 27.54% =</v>
      </c>
      <c r="C17" s="2"/>
      <c r="D17" s="2"/>
      <c r="E17" s="2"/>
      <c r="I17" s="4">
        <f>B9*(1+i)^((C$12-C9)/365.25)</f>
        <v>19329.33442243836</v>
      </c>
    </row>
    <row r="18" ht="12.75">
      <c r="I18" s="1">
        <f>SUM(I15:I17)</f>
        <v>105587.67999174651</v>
      </c>
    </row>
    <row r="28" ht="12.75">
      <c r="A28" s="18" t="s">
        <v>19</v>
      </c>
    </row>
  </sheetData>
  <printOptions/>
  <pageMargins left="0.75" right="0.75" top="1" bottom="1" header="0.5" footer="0.5"/>
  <pageSetup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self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R Schuyler</dc:creator>
  <cp:keywords/>
  <dc:description/>
  <cp:lastModifiedBy>John Schuyler</cp:lastModifiedBy>
  <cp:lastPrinted>2000-01-17T18:43:16Z</cp:lastPrinted>
  <dcterms:created xsi:type="dcterms:W3CDTF">2000-01-17T16:46:42Z</dcterms:created>
  <dcterms:modified xsi:type="dcterms:W3CDTF">2006-01-27T07:02:22Z</dcterms:modified>
  <cp:category/>
  <cp:version/>
  <cp:contentType/>
  <cp:contentStatus/>
</cp:coreProperties>
</file>